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stojnova\Desktop\"/>
    </mc:Choice>
  </mc:AlternateContent>
  <xr:revisionPtr revIDLastSave="0" documentId="13_ncr:1_{D22C124B-9C79-4909-A3CA-B27D9DA9BBF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ocijalna_zastita" sheetId="1" r:id="rId1"/>
    <sheet name="zastita_dec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2" l="1"/>
  <c r="J20" i="2"/>
  <c r="F20" i="2"/>
  <c r="F10" i="2"/>
  <c r="F9" i="2"/>
  <c r="F8" i="2"/>
  <c r="E20" i="2"/>
  <c r="I35" i="1"/>
  <c r="H35" i="1"/>
  <c r="D35" i="1"/>
  <c r="C35" i="1"/>
  <c r="V8" i="1"/>
  <c r="V18" i="1" s="1"/>
  <c r="V7" i="1"/>
  <c r="V6" i="1"/>
  <c r="U18" i="1"/>
  <c r="T8" i="1"/>
  <c r="T7" i="1"/>
  <c r="T6" i="1"/>
  <c r="T18" i="1" s="1"/>
  <c r="S18" i="1"/>
  <c r="R18" i="1"/>
  <c r="Q18" i="1"/>
  <c r="P18" i="1"/>
  <c r="O18" i="1"/>
  <c r="N18" i="1"/>
  <c r="M18" i="1"/>
  <c r="L18" i="1"/>
  <c r="K18" i="1"/>
  <c r="J18" i="1"/>
  <c r="I18" i="1"/>
  <c r="H18" i="1"/>
  <c r="H8" i="1"/>
  <c r="H7" i="1"/>
  <c r="H6" i="1"/>
  <c r="G18" i="1"/>
  <c r="F18" i="1"/>
  <c r="F8" i="1"/>
  <c r="F7" i="1"/>
  <c r="F6" i="1"/>
  <c r="E18" i="1"/>
  <c r="N20" i="2" l="1"/>
  <c r="M20" i="2"/>
  <c r="L20" i="2"/>
  <c r="K20" i="2"/>
  <c r="I20" i="2"/>
  <c r="H20" i="2"/>
  <c r="G20" i="2"/>
  <c r="D20" i="2"/>
  <c r="C20" i="2"/>
  <c r="O20" i="2" l="1"/>
  <c r="P20" i="2"/>
  <c r="Q20" i="2"/>
  <c r="R20" i="2"/>
  <c r="D18" i="1" l="1"/>
  <c r="C18" i="1"/>
</calcChain>
</file>

<file path=xl/sharedStrings.xml><?xml version="1.0" encoding="utf-8"?>
<sst xmlns="http://schemas.openxmlformats.org/spreadsheetml/2006/main" count="127" uniqueCount="42">
  <si>
    <t>Ред. бр.</t>
  </si>
  <si>
    <t>Исплата за месец</t>
  </si>
  <si>
    <t>Постојана парична помош</t>
  </si>
  <si>
    <t>ГМП -Гарантирана минимална помош</t>
  </si>
  <si>
    <t>Еднократна парична помош</t>
  </si>
  <si>
    <t>Домување</t>
  </si>
  <si>
    <t>Сместување во згриж.семејство</t>
  </si>
  <si>
    <t>Парична помош за згрижувач</t>
  </si>
  <si>
    <t>Цивилна инвалиднина</t>
  </si>
  <si>
    <t xml:space="preserve"> ПОПРЕЧЕНОСТ</t>
  </si>
  <si>
    <t>Социјална сигурнсот за стари лица</t>
  </si>
  <si>
    <t>ВКУПНО</t>
  </si>
  <si>
    <t>износ</t>
  </si>
  <si>
    <t>12/22</t>
  </si>
  <si>
    <t>01/23</t>
  </si>
  <si>
    <t>02/23</t>
  </si>
  <si>
    <t>03/23</t>
  </si>
  <si>
    <t>04/23</t>
  </si>
  <si>
    <t>05/23</t>
  </si>
  <si>
    <t>06/23</t>
  </si>
  <si>
    <t>07/23</t>
  </si>
  <si>
    <t>08/23</t>
  </si>
  <si>
    <t>09/23</t>
  </si>
  <si>
    <t>10/23</t>
  </si>
  <si>
    <t>11/23</t>
  </si>
  <si>
    <t>помош и нега од друго лице</t>
  </si>
  <si>
    <t>средства</t>
  </si>
  <si>
    <t>Здравствена заштита</t>
  </si>
  <si>
    <t>број на исплати</t>
  </si>
  <si>
    <t>Азиланти  домување</t>
  </si>
  <si>
    <t>Исплата на права од социјална заштита во 2023 година</t>
  </si>
  <si>
    <t>Детски додаток</t>
  </si>
  <si>
    <t>Посебен додаток</t>
  </si>
  <si>
    <t>Еднократна парична помош за новороденче</t>
  </si>
  <si>
    <t>Родителски додаток за трето дете</t>
  </si>
  <si>
    <t>Родителски додаток за четврто дете</t>
  </si>
  <si>
    <t>Единствен родителски додаток</t>
  </si>
  <si>
    <t>ВКУПНО:</t>
  </si>
  <si>
    <t>Образовен додаток - СТУДИРАЊЕ</t>
  </si>
  <si>
    <t>Образовен додаток-УПН</t>
  </si>
  <si>
    <t>Исплата на права од заштита на децата во 2023 година</t>
  </si>
  <si>
    <t>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</si>
</sst>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8"/>
      <name val="MAC C Times"/>
      <family val="1"/>
    </font>
    <font>
      <b/>
      <sz val="9"/>
      <name val="MAC C Times"/>
      <family val="1"/>
    </font>
    <font>
      <b/>
      <sz val="8"/>
      <name val="M_Murmansk"/>
      <charset val="204"/>
    </font>
    <font>
      <sz val="8"/>
      <name val="M_Murmansk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color rgb="FFFF0000"/>
      <name val="MAC C Times"/>
    </font>
    <font>
      <b/>
      <sz val="14"/>
      <color theme="1"/>
      <name val="Calibri"/>
      <family val="2"/>
      <scheme val="minor"/>
    </font>
    <font>
      <b/>
      <sz val="8"/>
      <name val="MAC C Times"/>
      <family val="1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rgb="FFCCFFCC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9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8" xfId="0" applyFont="1" applyBorder="1"/>
    <xf numFmtId="49" fontId="1" fillId="3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Border="1"/>
    <xf numFmtId="3" fontId="5" fillId="0" borderId="11" xfId="0" applyNumberFormat="1" applyFont="1" applyBorder="1"/>
    <xf numFmtId="1" fontId="5" fillId="3" borderId="10" xfId="0" applyNumberFormat="1" applyFont="1" applyFill="1" applyBorder="1"/>
    <xf numFmtId="3" fontId="5" fillId="3" borderId="11" xfId="0" applyNumberFormat="1" applyFont="1" applyFill="1" applyBorder="1"/>
    <xf numFmtId="3" fontId="6" fillId="3" borderId="12" xfId="0" applyNumberFormat="1" applyFont="1" applyFill="1" applyBorder="1"/>
    <xf numFmtId="1" fontId="5" fillId="0" borderId="13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 wrapText="1"/>
    </xf>
    <xf numFmtId="3" fontId="5" fillId="0" borderId="14" xfId="0" applyNumberFormat="1" applyFont="1" applyBorder="1"/>
    <xf numFmtId="3" fontId="5" fillId="0" borderId="15" xfId="0" applyNumberFormat="1" applyFont="1" applyBorder="1"/>
    <xf numFmtId="3" fontId="6" fillId="3" borderId="16" xfId="0" applyNumberFormat="1" applyFont="1" applyFill="1" applyBorder="1"/>
    <xf numFmtId="3" fontId="5" fillId="3" borderId="17" xfId="0" applyNumberFormat="1" applyFont="1" applyFill="1" applyBorder="1"/>
    <xf numFmtId="3" fontId="6" fillId="3" borderId="17" xfId="0" applyNumberFormat="1" applyFont="1" applyFill="1" applyBorder="1"/>
    <xf numFmtId="0" fontId="4" fillId="0" borderId="19" xfId="0" applyFont="1" applyBorder="1"/>
    <xf numFmtId="49" fontId="1" fillId="0" borderId="9" xfId="0" applyNumberFormat="1" applyFont="1" applyBorder="1" applyAlignment="1">
      <alignment horizontal="center"/>
    </xf>
    <xf numFmtId="1" fontId="5" fillId="3" borderId="20" xfId="0" applyNumberFormat="1" applyFont="1" applyFill="1" applyBorder="1"/>
    <xf numFmtId="3" fontId="5" fillId="3" borderId="21" xfId="0" applyNumberFormat="1" applyFont="1" applyFill="1" applyBorder="1"/>
    <xf numFmtId="1" fontId="5" fillId="3" borderId="22" xfId="0" applyNumberFormat="1" applyFont="1" applyFill="1" applyBorder="1"/>
    <xf numFmtId="3" fontId="5" fillId="3" borderId="9" xfId="0" applyNumberFormat="1" applyFont="1" applyFill="1" applyBorder="1"/>
    <xf numFmtId="3" fontId="5" fillId="3" borderId="16" xfId="0" applyNumberFormat="1" applyFont="1" applyFill="1" applyBorder="1"/>
    <xf numFmtId="0" fontId="5" fillId="0" borderId="23" xfId="0" applyFont="1" applyBorder="1"/>
    <xf numFmtId="3" fontId="5" fillId="0" borderId="0" xfId="0" applyNumberFormat="1" applyFont="1"/>
    <xf numFmtId="1" fontId="5" fillId="0" borderId="25" xfId="0" applyNumberFormat="1" applyFont="1" applyBorder="1"/>
    <xf numFmtId="3" fontId="5" fillId="3" borderId="15" xfId="0" applyNumberFormat="1" applyFont="1" applyFill="1" applyBorder="1"/>
    <xf numFmtId="49" fontId="1" fillId="0" borderId="15" xfId="0" applyNumberFormat="1" applyFont="1" applyBorder="1" applyAlignment="1">
      <alignment horizontal="center"/>
    </xf>
    <xf numFmtId="1" fontId="5" fillId="3" borderId="26" xfId="0" applyNumberFormat="1" applyFont="1" applyFill="1" applyBorder="1"/>
    <xf numFmtId="3" fontId="5" fillId="3" borderId="27" xfId="0" applyNumberFormat="1" applyFont="1" applyFill="1" applyBorder="1"/>
    <xf numFmtId="1" fontId="5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0" fontId="5" fillId="3" borderId="8" xfId="0" applyFont="1" applyFill="1" applyBorder="1"/>
    <xf numFmtId="49" fontId="1" fillId="0" borderId="15" xfId="0" applyNumberFormat="1" applyFont="1" applyBorder="1" applyAlignment="1">
      <alignment horizontal="center" vertical="center"/>
    </xf>
    <xf numFmtId="1" fontId="5" fillId="3" borderId="10" xfId="0" applyNumberFormat="1" applyFont="1" applyFill="1" applyBorder="1" applyAlignment="1"/>
    <xf numFmtId="3" fontId="5" fillId="3" borderId="11" xfId="0" applyNumberFormat="1" applyFont="1" applyFill="1" applyBorder="1" applyAlignment="1"/>
    <xf numFmtId="3" fontId="5" fillId="3" borderId="14" xfId="0" applyNumberFormat="1" applyFont="1" applyFill="1" applyBorder="1" applyAlignment="1"/>
    <xf numFmtId="3" fontId="5" fillId="3" borderId="15" xfId="0" applyNumberFormat="1" applyFont="1" applyFill="1" applyBorder="1" applyAlignment="1"/>
    <xf numFmtId="3" fontId="5" fillId="3" borderId="13" xfId="0" applyNumberFormat="1" applyFont="1" applyFill="1" applyBorder="1"/>
    <xf numFmtId="3" fontId="5" fillId="3" borderId="14" xfId="0" applyNumberFormat="1" applyFont="1" applyFill="1" applyBorder="1"/>
    <xf numFmtId="0" fontId="4" fillId="0" borderId="30" xfId="0" applyFont="1" applyBorder="1"/>
    <xf numFmtId="3" fontId="5" fillId="3" borderId="28" xfId="0" applyNumberFormat="1" applyFont="1" applyFill="1" applyBorder="1"/>
    <xf numFmtId="3" fontId="5" fillId="3" borderId="29" xfId="0" applyNumberFormat="1" applyFont="1" applyFill="1" applyBorder="1"/>
    <xf numFmtId="3" fontId="5" fillId="3" borderId="31" xfId="0" applyNumberFormat="1" applyFont="1" applyFill="1" applyBorder="1"/>
    <xf numFmtId="49" fontId="1" fillId="0" borderId="29" xfId="0" applyNumberFormat="1" applyFont="1" applyBorder="1" applyAlignment="1">
      <alignment horizontal="center"/>
    </xf>
    <xf numFmtId="3" fontId="5" fillId="3" borderId="32" xfId="1" applyNumberFormat="1" applyFont="1" applyFill="1" applyBorder="1"/>
    <xf numFmtId="1" fontId="5" fillId="3" borderId="14" xfId="1" applyNumberFormat="1" applyFont="1" applyFill="1" applyBorder="1"/>
    <xf numFmtId="3" fontId="5" fillId="3" borderId="33" xfId="0" applyNumberFormat="1" applyFont="1" applyFill="1" applyBorder="1"/>
    <xf numFmtId="0" fontId="3" fillId="4" borderId="34" xfId="0" applyFont="1" applyFill="1" applyBorder="1"/>
    <xf numFmtId="0" fontId="7" fillId="4" borderId="35" xfId="0" applyFont="1" applyFill="1" applyBorder="1"/>
    <xf numFmtId="1" fontId="7" fillId="4" borderId="36" xfId="0" applyNumberFormat="1" applyFont="1" applyFill="1" applyBorder="1"/>
    <xf numFmtId="3" fontId="7" fillId="4" borderId="37" xfId="0" applyNumberFormat="1" applyFont="1" applyFill="1" applyBorder="1"/>
    <xf numFmtId="3" fontId="7" fillId="4" borderId="38" xfId="0" applyNumberFormat="1" applyFont="1" applyFill="1" applyBorder="1"/>
    <xf numFmtId="3" fontId="7" fillId="4" borderId="35" xfId="0" applyNumberFormat="1" applyFont="1" applyFill="1" applyBorder="1"/>
    <xf numFmtId="1" fontId="7" fillId="5" borderId="36" xfId="0" applyNumberFormat="1" applyFont="1" applyFill="1" applyBorder="1"/>
    <xf numFmtId="3" fontId="7" fillId="5" borderId="39" xfId="0" applyNumberFormat="1" applyFont="1" applyFill="1" applyBorder="1"/>
    <xf numFmtId="3" fontId="7" fillId="5" borderId="40" xfId="0" applyNumberFormat="1" applyFont="1" applyFill="1" applyBorder="1" applyAlignment="1"/>
    <xf numFmtId="3" fontId="7" fillId="5" borderId="41" xfId="0" applyNumberFormat="1" applyFont="1" applyFill="1" applyBorder="1" applyAlignment="1"/>
    <xf numFmtId="3" fontId="7" fillId="6" borderId="18" xfId="0" applyNumberFormat="1" applyFont="1" applyFill="1" applyBorder="1" applyAlignment="1">
      <alignment horizontal="right" vertical="center"/>
    </xf>
    <xf numFmtId="3" fontId="7" fillId="6" borderId="42" xfId="0" applyNumberFormat="1" applyFon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1" fontId="5" fillId="0" borderId="14" xfId="1" applyNumberFormat="1" applyFont="1" applyBorder="1"/>
    <xf numFmtId="3" fontId="5" fillId="0" borderId="45" xfId="1" applyNumberFormat="1" applyFont="1" applyBorder="1"/>
    <xf numFmtId="0" fontId="4" fillId="0" borderId="1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4" borderId="34" xfId="0" applyFont="1" applyFill="1" applyBorder="1"/>
    <xf numFmtId="1" fontId="7" fillId="4" borderId="39" xfId="0" applyNumberFormat="1" applyFont="1" applyFill="1" applyBorder="1"/>
    <xf numFmtId="3" fontId="7" fillId="4" borderId="46" xfId="0" applyNumberFormat="1" applyFont="1" applyFill="1" applyBorder="1"/>
    <xf numFmtId="0" fontId="1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 wrapText="1"/>
    </xf>
    <xf numFmtId="3" fontId="5" fillId="0" borderId="25" xfId="1" applyNumberFormat="1" applyFont="1" applyBorder="1"/>
    <xf numFmtId="1" fontId="5" fillId="3" borderId="50" xfId="0" applyNumberFormat="1" applyFont="1" applyFill="1" applyBorder="1"/>
    <xf numFmtId="3" fontId="5" fillId="3" borderId="51" xfId="0" applyNumberFormat="1" applyFont="1" applyFill="1" applyBorder="1"/>
    <xf numFmtId="1" fontId="5" fillId="3" borderId="25" xfId="0" applyNumberFormat="1" applyFont="1" applyFill="1" applyBorder="1"/>
    <xf numFmtId="3" fontId="5" fillId="3" borderId="45" xfId="0" applyNumberFormat="1" applyFont="1" applyFill="1" applyBorder="1"/>
    <xf numFmtId="1" fontId="5" fillId="3" borderId="52" xfId="0" applyNumberFormat="1" applyFont="1" applyFill="1" applyBorder="1"/>
    <xf numFmtId="1" fontId="5" fillId="3" borderId="25" xfId="0" applyNumberFormat="1" applyFont="1" applyFill="1" applyBorder="1" applyAlignment="1"/>
    <xf numFmtId="3" fontId="5" fillId="3" borderId="45" xfId="0" applyNumberFormat="1" applyFont="1" applyFill="1" applyBorder="1" applyAlignment="1"/>
    <xf numFmtId="3" fontId="5" fillId="0" borderId="45" xfId="0" applyNumberFormat="1" applyFont="1" applyBorder="1"/>
    <xf numFmtId="1" fontId="5" fillId="0" borderId="52" xfId="0" applyNumberFormat="1" applyFont="1" applyBorder="1"/>
    <xf numFmtId="3" fontId="5" fillId="0" borderId="53" xfId="0" applyNumberFormat="1" applyFont="1" applyBorder="1"/>
    <xf numFmtId="1" fontId="7" fillId="4" borderId="47" xfId="0" applyNumberFormat="1" applyFont="1" applyFill="1" applyBorder="1"/>
    <xf numFmtId="0" fontId="10" fillId="7" borderId="0" xfId="0" applyFont="1" applyFill="1"/>
    <xf numFmtId="0" fontId="0" fillId="7" borderId="0" xfId="0" applyFill="1"/>
    <xf numFmtId="0" fontId="10" fillId="7" borderId="0" xfId="0" applyFont="1" applyFill="1" applyAlignment="1">
      <alignment horizontal="center"/>
    </xf>
    <xf numFmtId="0" fontId="1" fillId="8" borderId="43" xfId="0" applyFont="1" applyFill="1" applyBorder="1" applyAlignment="1">
      <alignment horizontal="center" wrapText="1"/>
    </xf>
    <xf numFmtId="0" fontId="1" fillId="8" borderId="44" xfId="0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wrapText="1"/>
    </xf>
    <xf numFmtId="1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 wrapText="1"/>
    </xf>
    <xf numFmtId="1" fontId="5" fillId="0" borderId="13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/>
    </xf>
    <xf numFmtId="1" fontId="5" fillId="0" borderId="20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1" fontId="5" fillId="0" borderId="14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1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3" fontId="5" fillId="3" borderId="15" xfId="0" applyNumberFormat="1" applyFont="1" applyFill="1" applyBorder="1" applyAlignment="1">
      <alignment horizontal="right"/>
    </xf>
    <xf numFmtId="3" fontId="5" fillId="3" borderId="14" xfId="0" applyNumberFormat="1" applyFont="1" applyFill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" fontId="5" fillId="0" borderId="26" xfId="0" applyNumberFormat="1" applyFont="1" applyBorder="1" applyAlignment="1">
      <alignment horizontal="right"/>
    </xf>
    <xf numFmtId="3" fontId="5" fillId="3" borderId="27" xfId="0" applyNumberFormat="1" applyFont="1" applyFill="1" applyBorder="1" applyAlignment="1">
      <alignment horizontal="right"/>
    </xf>
    <xf numFmtId="1" fontId="5" fillId="3" borderId="26" xfId="0" applyNumberFormat="1" applyFont="1" applyFill="1" applyBorder="1" applyAlignment="1">
      <alignment horizontal="right"/>
    </xf>
    <xf numFmtId="1" fontId="5" fillId="3" borderId="28" xfId="0" applyNumberFormat="1" applyFont="1" applyFill="1" applyBorder="1" applyAlignment="1">
      <alignment horizontal="right"/>
    </xf>
    <xf numFmtId="3" fontId="5" fillId="3" borderId="29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0" fontId="3" fillId="9" borderId="47" xfId="0" applyFont="1" applyFill="1" applyBorder="1"/>
    <xf numFmtId="0" fontId="11" fillId="9" borderId="47" xfId="0" applyFont="1" applyFill="1" applyBorder="1"/>
    <xf numFmtId="1" fontId="7" fillId="10" borderId="35" xfId="0" applyNumberFormat="1" applyFont="1" applyFill="1" applyBorder="1" applyAlignment="1">
      <alignment horizontal="right"/>
    </xf>
    <xf numFmtId="1" fontId="7" fillId="10" borderId="59" xfId="0" applyNumberFormat="1" applyFont="1" applyFill="1" applyBorder="1" applyAlignment="1">
      <alignment horizontal="right"/>
    </xf>
    <xf numFmtId="3" fontId="7" fillId="10" borderId="35" xfId="0" applyNumberFormat="1" applyFont="1" applyFill="1" applyBorder="1" applyAlignment="1">
      <alignment horizontal="right"/>
    </xf>
    <xf numFmtId="3" fontId="7" fillId="10" borderId="60" xfId="0" applyNumberFormat="1" applyFont="1" applyFill="1" applyBorder="1" applyAlignment="1">
      <alignment horizontal="right"/>
    </xf>
    <xf numFmtId="3" fontId="0" fillId="0" borderId="0" xfId="0" applyNumberFormat="1"/>
    <xf numFmtId="0" fontId="1" fillId="0" borderId="61" xfId="0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3" fontId="12" fillId="0" borderId="0" xfId="0" applyNumberFormat="1" applyFont="1" applyBorder="1"/>
    <xf numFmtId="0" fontId="13" fillId="7" borderId="0" xfId="0" applyFont="1" applyFill="1"/>
    <xf numFmtId="3" fontId="6" fillId="0" borderId="11" xfId="0" applyNumberFormat="1" applyFont="1" applyBorder="1" applyAlignment="1">
      <alignment horizontal="right"/>
    </xf>
    <xf numFmtId="3" fontId="6" fillId="3" borderId="9" xfId="0" applyNumberFormat="1" applyFont="1" applyFill="1" applyBorder="1"/>
    <xf numFmtId="3" fontId="6" fillId="0" borderId="24" xfId="0" applyNumberFormat="1" applyFont="1" applyBorder="1"/>
    <xf numFmtId="3" fontId="6" fillId="3" borderId="11" xfId="0" applyNumberFormat="1" applyFont="1" applyFill="1" applyBorder="1"/>
    <xf numFmtId="3" fontId="6" fillId="0" borderId="0" xfId="0" applyNumberFormat="1" applyFont="1"/>
    <xf numFmtId="3" fontId="5" fillId="0" borderId="64" xfId="0" applyNumberFormat="1" applyFont="1" applyBorder="1" applyAlignment="1">
      <alignment horizontal="right"/>
    </xf>
    <xf numFmtId="1" fontId="5" fillId="11" borderId="10" xfId="0" applyNumberFormat="1" applyFont="1" applyFill="1" applyBorder="1" applyAlignment="1">
      <alignment horizontal="right"/>
    </xf>
    <xf numFmtId="3" fontId="5" fillId="0" borderId="56" xfId="0" applyNumberFormat="1" applyFont="1" applyBorder="1" applyAlignment="1">
      <alignment horizontal="right" vertical="center" wrapText="1"/>
    </xf>
    <xf numFmtId="3" fontId="5" fillId="11" borderId="58" xfId="0" applyNumberFormat="1" applyFont="1" applyFill="1" applyBorder="1" applyAlignment="1">
      <alignment horizontal="right"/>
    </xf>
    <xf numFmtId="3" fontId="14" fillId="12" borderId="57" xfId="0" applyNumberFormat="1" applyFont="1" applyFill="1" applyBorder="1"/>
    <xf numFmtId="0" fontId="4" fillId="0" borderId="65" xfId="0" applyFont="1" applyFill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3" fontId="14" fillId="12" borderId="66" xfId="0" applyNumberFormat="1" applyFont="1" applyFill="1" applyBorder="1"/>
    <xf numFmtId="1" fontId="7" fillId="9" borderId="67" xfId="0" applyNumberFormat="1" applyFont="1" applyFill="1" applyBorder="1" applyAlignment="1">
      <alignment horizontal="right"/>
    </xf>
    <xf numFmtId="3" fontId="7" fillId="9" borderId="68" xfId="0" applyNumberFormat="1" applyFont="1" applyFill="1" applyBorder="1" applyAlignment="1">
      <alignment horizontal="right"/>
    </xf>
    <xf numFmtId="1" fontId="7" fillId="10" borderId="69" xfId="0" applyNumberFormat="1" applyFont="1" applyFill="1" applyBorder="1" applyAlignment="1">
      <alignment horizontal="right"/>
    </xf>
    <xf numFmtId="3" fontId="7" fillId="10" borderId="68" xfId="0" applyNumberFormat="1" applyFont="1" applyFill="1" applyBorder="1" applyAlignment="1">
      <alignment horizontal="right"/>
    </xf>
    <xf numFmtId="3" fontId="7" fillId="10" borderId="69" xfId="0" applyNumberFormat="1" applyFont="1" applyFill="1" applyBorder="1" applyAlignment="1">
      <alignment horizontal="right"/>
    </xf>
    <xf numFmtId="3" fontId="7" fillId="10" borderId="70" xfId="0" applyNumberFormat="1" applyFont="1" applyFill="1" applyBorder="1" applyAlignment="1">
      <alignment horizontal="right"/>
    </xf>
    <xf numFmtId="3" fontId="14" fillId="13" borderId="71" xfId="0" applyNumberFormat="1" applyFont="1" applyFill="1" applyBorder="1"/>
    <xf numFmtId="1" fontId="5" fillId="0" borderId="17" xfId="0" applyNumberFormat="1" applyFont="1" applyBorder="1" applyAlignment="1">
      <alignment horizontal="right"/>
    </xf>
    <xf numFmtId="3" fontId="14" fillId="12" borderId="17" xfId="0" applyNumberFormat="1" applyFont="1" applyFill="1" applyBorder="1"/>
    <xf numFmtId="0" fontId="0" fillId="0" borderId="17" xfId="0" applyBorder="1"/>
    <xf numFmtId="1" fontId="7" fillId="14" borderId="72" xfId="0" applyNumberFormat="1" applyFont="1" applyFill="1" applyBorder="1" applyAlignment="1">
      <alignment horizontal="right"/>
    </xf>
    <xf numFmtId="1" fontId="7" fillId="10" borderId="17" xfId="0" applyNumberFormat="1" applyFont="1" applyFill="1" applyBorder="1" applyAlignment="1">
      <alignment horizontal="right"/>
    </xf>
    <xf numFmtId="3" fontId="7" fillId="14" borderId="59" xfId="0" applyNumberFormat="1" applyFont="1" applyFill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5" fillId="3" borderId="3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2" fontId="2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1" fontId="5" fillId="3" borderId="14" xfId="0" applyNumberFormat="1" applyFont="1" applyFill="1" applyBorder="1"/>
    <xf numFmtId="1" fontId="7" fillId="0" borderId="67" xfId="0" applyNumberFormat="1" applyFont="1" applyFill="1" applyBorder="1" applyAlignment="1">
      <alignment horizontal="right"/>
    </xf>
    <xf numFmtId="3" fontId="7" fillId="10" borderId="59" xfId="0" applyNumberFormat="1" applyFont="1" applyFill="1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opLeftCell="A3" workbookViewId="0">
      <selection activeCell="N30" sqref="N30"/>
    </sheetView>
  </sheetViews>
  <sheetFormatPr defaultRowHeight="15"/>
  <cols>
    <col min="3" max="3" width="12" customWidth="1"/>
    <col min="4" max="4" width="11.85546875" customWidth="1"/>
    <col min="5" max="5" width="15.5703125" customWidth="1"/>
    <col min="6" max="6" width="12.42578125" customWidth="1"/>
    <col min="7" max="7" width="14.140625" customWidth="1"/>
    <col min="8" max="8" width="12.85546875" customWidth="1"/>
    <col min="9" max="9" width="15.28515625" customWidth="1"/>
    <col min="10" max="10" width="9.140625" customWidth="1"/>
    <col min="11" max="11" width="14.140625" customWidth="1"/>
    <col min="13" max="13" width="12.42578125" customWidth="1"/>
    <col min="14" max="14" width="12.5703125" customWidth="1"/>
    <col min="15" max="15" width="14.42578125" customWidth="1"/>
    <col min="17" max="17" width="14.7109375" customWidth="1"/>
    <col min="19" max="19" width="14.7109375" customWidth="1"/>
    <col min="20" max="20" width="12.5703125" customWidth="1"/>
    <col min="21" max="21" width="11.42578125" customWidth="1"/>
    <col min="22" max="22" width="11.5703125" customWidth="1"/>
    <col min="23" max="23" width="18.85546875" customWidth="1"/>
  </cols>
  <sheetData>
    <row r="1" spans="1:23" ht="18.75">
      <c r="E1" s="96"/>
      <c r="F1" s="96"/>
      <c r="G1" s="96"/>
      <c r="H1" s="97" t="s">
        <v>30</v>
      </c>
      <c r="I1" s="95"/>
      <c r="J1" s="95"/>
      <c r="K1" s="95"/>
      <c r="L1" s="96"/>
      <c r="M1" s="96"/>
    </row>
    <row r="3" spans="1:23" ht="15.75" thickBot="1"/>
    <row r="4" spans="1:23" ht="34.5" customHeight="1" thickBot="1">
      <c r="A4" s="1" t="s">
        <v>0</v>
      </c>
      <c r="B4" s="178" t="s">
        <v>1</v>
      </c>
      <c r="C4" s="180" t="s">
        <v>2</v>
      </c>
      <c r="D4" s="180"/>
      <c r="E4" s="184" t="s">
        <v>25</v>
      </c>
      <c r="F4" s="184"/>
      <c r="G4" s="184" t="s">
        <v>3</v>
      </c>
      <c r="H4" s="184"/>
      <c r="I4" s="184" t="s">
        <v>4</v>
      </c>
      <c r="J4" s="184"/>
      <c r="K4" s="183" t="s">
        <v>5</v>
      </c>
      <c r="L4" s="183"/>
      <c r="M4" s="184" t="s">
        <v>6</v>
      </c>
      <c r="N4" s="184"/>
      <c r="O4" s="184" t="s">
        <v>7</v>
      </c>
      <c r="P4" s="184"/>
      <c r="Q4" s="185" t="s">
        <v>8</v>
      </c>
      <c r="R4" s="185"/>
      <c r="S4" s="184" t="s">
        <v>9</v>
      </c>
      <c r="T4" s="184"/>
      <c r="U4" s="179" t="s">
        <v>10</v>
      </c>
      <c r="V4" s="179"/>
      <c r="W4" s="144" t="s">
        <v>11</v>
      </c>
    </row>
    <row r="5" spans="1:23" ht="39" customHeight="1" thickBot="1">
      <c r="A5" s="2"/>
      <c r="B5" s="178"/>
      <c r="C5" s="3" t="s">
        <v>28</v>
      </c>
      <c r="D5" s="4" t="s">
        <v>26</v>
      </c>
      <c r="E5" s="3" t="s">
        <v>28</v>
      </c>
      <c r="F5" s="4" t="s">
        <v>26</v>
      </c>
      <c r="G5" s="3" t="s">
        <v>28</v>
      </c>
      <c r="H5" s="4" t="s">
        <v>26</v>
      </c>
      <c r="I5" s="3" t="s">
        <v>28</v>
      </c>
      <c r="J5" s="4" t="s">
        <v>26</v>
      </c>
      <c r="K5" s="3" t="s">
        <v>28</v>
      </c>
      <c r="L5" s="4" t="s">
        <v>26</v>
      </c>
      <c r="M5" s="3" t="s">
        <v>28</v>
      </c>
      <c r="N5" s="4" t="s">
        <v>26</v>
      </c>
      <c r="O5" s="3" t="s">
        <v>28</v>
      </c>
      <c r="P5" s="4" t="s">
        <v>26</v>
      </c>
      <c r="Q5" s="3" t="s">
        <v>28</v>
      </c>
      <c r="R5" s="4" t="s">
        <v>26</v>
      </c>
      <c r="S5" s="3" t="s">
        <v>28</v>
      </c>
      <c r="T5" s="4" t="s">
        <v>26</v>
      </c>
      <c r="U5" s="3" t="s">
        <v>28</v>
      </c>
      <c r="V5" s="4" t="s">
        <v>26</v>
      </c>
      <c r="W5" s="142" t="s">
        <v>26</v>
      </c>
    </row>
    <row r="6" spans="1:23" ht="15.75" thickBot="1">
      <c r="A6" s="6">
        <v>1</v>
      </c>
      <c r="B6" s="7" t="s">
        <v>13</v>
      </c>
      <c r="C6" s="8">
        <v>1</v>
      </c>
      <c r="D6" s="9">
        <v>6118</v>
      </c>
      <c r="E6" s="10">
        <v>48471</v>
      </c>
      <c r="F6" s="12">
        <f>235172504+26004000</f>
        <v>261176504</v>
      </c>
      <c r="G6" s="13">
        <v>35575</v>
      </c>
      <c r="H6" s="14">
        <f>271979066+1704000</f>
        <v>273683066</v>
      </c>
      <c r="I6" s="8">
        <v>494</v>
      </c>
      <c r="J6" s="9">
        <v>3098360</v>
      </c>
      <c r="K6" s="15">
        <v>20</v>
      </c>
      <c r="L6" s="16">
        <v>118528</v>
      </c>
      <c r="M6" s="8">
        <v>318</v>
      </c>
      <c r="N6" s="9">
        <v>7903418</v>
      </c>
      <c r="O6" s="15">
        <v>169</v>
      </c>
      <c r="P6" s="16">
        <v>1483536</v>
      </c>
      <c r="Q6" s="8">
        <v>143</v>
      </c>
      <c r="R6" s="9">
        <v>4176733</v>
      </c>
      <c r="S6" s="10">
        <v>9796</v>
      </c>
      <c r="T6" s="17">
        <f>63561111+29142000</f>
        <v>92703111</v>
      </c>
      <c r="U6" s="18">
        <v>11084</v>
      </c>
      <c r="V6" s="19">
        <f>83693719+33228000</f>
        <v>116921719</v>
      </c>
      <c r="W6" s="64">
        <v>761271093</v>
      </c>
    </row>
    <row r="7" spans="1:23" ht="15.75" thickBot="1">
      <c r="A7" s="20">
        <v>2</v>
      </c>
      <c r="B7" s="21" t="s">
        <v>14</v>
      </c>
      <c r="C7" s="22">
        <v>1</v>
      </c>
      <c r="D7" s="23">
        <v>6118</v>
      </c>
      <c r="E7" s="24">
        <v>48662</v>
      </c>
      <c r="F7" s="151">
        <f>236707860+26067000</f>
        <v>262774860</v>
      </c>
      <c r="G7" s="10">
        <v>35489</v>
      </c>
      <c r="H7" s="153">
        <f>276751078+1662000</f>
        <v>278413078</v>
      </c>
      <c r="I7" s="8">
        <v>374</v>
      </c>
      <c r="J7" s="9">
        <v>1690783</v>
      </c>
      <c r="K7" s="15">
        <v>20</v>
      </c>
      <c r="L7" s="16">
        <v>141915</v>
      </c>
      <c r="M7" s="8">
        <v>324</v>
      </c>
      <c r="N7" s="9">
        <v>8292283</v>
      </c>
      <c r="O7" s="15">
        <v>171</v>
      </c>
      <c r="P7" s="16">
        <v>1501935</v>
      </c>
      <c r="Q7" s="10">
        <v>142</v>
      </c>
      <c r="R7" s="11">
        <v>4234712</v>
      </c>
      <c r="S7" s="10">
        <v>9808</v>
      </c>
      <c r="T7" s="17">
        <f>63825919+29253000</f>
        <v>93078919</v>
      </c>
      <c r="U7" s="18">
        <v>11174</v>
      </c>
      <c r="V7" s="19">
        <f>86666299+33489000</f>
        <v>120155299</v>
      </c>
      <c r="W7" s="64">
        <v>770289902</v>
      </c>
    </row>
    <row r="8" spans="1:23" ht="15.75" thickBot="1">
      <c r="A8" s="6">
        <v>3</v>
      </c>
      <c r="B8" s="21" t="s">
        <v>15</v>
      </c>
      <c r="C8" s="10">
        <v>1</v>
      </c>
      <c r="D8" s="11">
        <v>6118</v>
      </c>
      <c r="E8" s="27">
        <v>48999</v>
      </c>
      <c r="F8" s="152">
        <f>295470311+26319000</f>
        <v>321789311</v>
      </c>
      <c r="G8" s="10">
        <v>35764</v>
      </c>
      <c r="H8" s="154">
        <f>327863235+1677000</f>
        <v>329540235</v>
      </c>
      <c r="I8" s="29">
        <v>530</v>
      </c>
      <c r="J8" s="28">
        <v>2983660</v>
      </c>
      <c r="K8" s="15">
        <v>19</v>
      </c>
      <c r="L8" s="16">
        <v>136217</v>
      </c>
      <c r="M8" s="8">
        <v>327</v>
      </c>
      <c r="N8" s="9">
        <v>9224350</v>
      </c>
      <c r="O8" s="15">
        <v>175</v>
      </c>
      <c r="P8" s="16">
        <v>1695133</v>
      </c>
      <c r="Q8" s="10">
        <v>140</v>
      </c>
      <c r="R8" s="11">
        <v>4603896</v>
      </c>
      <c r="S8" s="10">
        <v>9833</v>
      </c>
      <c r="T8" s="17">
        <f>81262790+29256000</f>
        <v>110518790</v>
      </c>
      <c r="U8" s="18">
        <v>11287</v>
      </c>
      <c r="V8" s="19">
        <f>104973074+33777000</f>
        <v>138750074</v>
      </c>
      <c r="W8" s="64">
        <v>919247784</v>
      </c>
    </row>
    <row r="9" spans="1:23" ht="15.75" thickBot="1">
      <c r="A9" s="20">
        <v>4</v>
      </c>
      <c r="B9" s="21" t="s">
        <v>16</v>
      </c>
      <c r="C9" s="10">
        <v>1</v>
      </c>
      <c r="D9" s="11">
        <v>6118</v>
      </c>
      <c r="E9" s="24">
        <v>49497</v>
      </c>
      <c r="F9" s="30">
        <v>273588445</v>
      </c>
      <c r="G9" s="10">
        <v>35610</v>
      </c>
      <c r="H9" s="11">
        <v>304557949</v>
      </c>
      <c r="I9" s="8">
        <v>467</v>
      </c>
      <c r="J9" s="9">
        <v>2743010</v>
      </c>
      <c r="K9" s="15">
        <v>17</v>
      </c>
      <c r="L9" s="16">
        <v>114542</v>
      </c>
      <c r="M9" s="8">
        <v>330</v>
      </c>
      <c r="N9" s="9">
        <v>8934971</v>
      </c>
      <c r="O9" s="15">
        <v>178</v>
      </c>
      <c r="P9" s="16">
        <v>1726788</v>
      </c>
      <c r="Q9" s="8">
        <v>138</v>
      </c>
      <c r="R9" s="9">
        <v>4466910</v>
      </c>
      <c r="S9" s="10">
        <v>9872</v>
      </c>
      <c r="T9" s="26">
        <v>73026546</v>
      </c>
      <c r="U9" s="18">
        <v>11432</v>
      </c>
      <c r="V9" s="18">
        <v>99402457</v>
      </c>
      <c r="W9" s="64">
        <v>768567736</v>
      </c>
    </row>
    <row r="10" spans="1:23" ht="15.75" thickBot="1">
      <c r="A10" s="6">
        <v>5</v>
      </c>
      <c r="B10" s="31" t="s">
        <v>17</v>
      </c>
      <c r="C10" s="10">
        <v>1</v>
      </c>
      <c r="D10" s="11">
        <v>6118</v>
      </c>
      <c r="E10" s="10">
        <v>49051</v>
      </c>
      <c r="F10" s="11">
        <v>265828574</v>
      </c>
      <c r="G10" s="10">
        <v>35606</v>
      </c>
      <c r="H10" s="11">
        <v>257492832</v>
      </c>
      <c r="I10" s="8">
        <v>373</v>
      </c>
      <c r="J10" s="9">
        <v>2329710</v>
      </c>
      <c r="K10" s="15">
        <v>17</v>
      </c>
      <c r="L10" s="16">
        <v>114542</v>
      </c>
      <c r="M10" s="8">
        <v>334</v>
      </c>
      <c r="N10" s="9">
        <v>9099065</v>
      </c>
      <c r="O10" s="15">
        <v>177</v>
      </c>
      <c r="P10" s="16">
        <v>1636632</v>
      </c>
      <c r="Q10" s="8">
        <v>137</v>
      </c>
      <c r="R10" s="9">
        <v>5000122</v>
      </c>
      <c r="S10" s="10">
        <v>9913</v>
      </c>
      <c r="T10" s="26">
        <v>73619393</v>
      </c>
      <c r="U10" s="18">
        <v>11510</v>
      </c>
      <c r="V10" s="18">
        <v>85190452</v>
      </c>
      <c r="W10" s="64">
        <v>700317440</v>
      </c>
    </row>
    <row r="11" spans="1:23" ht="15.75" thickBot="1">
      <c r="A11" s="20">
        <v>6</v>
      </c>
      <c r="B11" s="31" t="s">
        <v>18</v>
      </c>
      <c r="C11" s="32">
        <v>1</v>
      </c>
      <c r="D11" s="33">
        <v>6118</v>
      </c>
      <c r="E11" s="32">
        <v>49730</v>
      </c>
      <c r="F11" s="33">
        <v>279274337</v>
      </c>
      <c r="G11" s="32">
        <v>35646</v>
      </c>
      <c r="H11" s="33">
        <v>259956130</v>
      </c>
      <c r="I11" s="34">
        <v>552</v>
      </c>
      <c r="J11" s="35">
        <v>2970960</v>
      </c>
      <c r="K11" s="36">
        <v>17</v>
      </c>
      <c r="L11" s="37">
        <v>114542</v>
      </c>
      <c r="M11" s="34">
        <v>340</v>
      </c>
      <c r="N11" s="35">
        <v>9200129</v>
      </c>
      <c r="O11" s="36">
        <v>185</v>
      </c>
      <c r="P11" s="37">
        <v>1817218</v>
      </c>
      <c r="Q11" s="34">
        <v>135</v>
      </c>
      <c r="R11" s="35">
        <v>4332651</v>
      </c>
      <c r="S11" s="10">
        <v>9969</v>
      </c>
      <c r="T11" s="26">
        <v>74219370</v>
      </c>
      <c r="U11" s="18">
        <v>11665</v>
      </c>
      <c r="V11" s="18">
        <v>87175636</v>
      </c>
      <c r="W11" s="64">
        <v>719067091</v>
      </c>
    </row>
    <row r="12" spans="1:23" ht="15.75" thickBot="1">
      <c r="A12" s="38">
        <v>7</v>
      </c>
      <c r="B12" s="39" t="s">
        <v>19</v>
      </c>
      <c r="C12" s="40">
        <v>1</v>
      </c>
      <c r="D12" s="41">
        <v>6118</v>
      </c>
      <c r="E12" s="40">
        <v>50277</v>
      </c>
      <c r="F12" s="41">
        <v>282844098</v>
      </c>
      <c r="G12" s="40">
        <v>35681</v>
      </c>
      <c r="H12" s="41">
        <v>259807338</v>
      </c>
      <c r="I12" s="40">
        <v>417</v>
      </c>
      <c r="J12" s="41">
        <v>2230960</v>
      </c>
      <c r="K12" s="42">
        <v>14</v>
      </c>
      <c r="L12" s="43">
        <v>95879</v>
      </c>
      <c r="M12" s="40">
        <v>339</v>
      </c>
      <c r="N12" s="41">
        <v>9074607</v>
      </c>
      <c r="O12" s="42">
        <v>184</v>
      </c>
      <c r="P12" s="43">
        <v>1711974</v>
      </c>
      <c r="Q12" s="40">
        <v>132</v>
      </c>
      <c r="R12" s="41">
        <v>4269992</v>
      </c>
      <c r="S12" s="10">
        <v>10019</v>
      </c>
      <c r="T12" s="26">
        <v>75052989</v>
      </c>
      <c r="U12" s="18">
        <v>11774</v>
      </c>
      <c r="V12" s="18">
        <v>87075012</v>
      </c>
      <c r="W12" s="64">
        <v>722168967</v>
      </c>
    </row>
    <row r="13" spans="1:23" ht="15.75" thickBot="1">
      <c r="A13" s="20">
        <v>8</v>
      </c>
      <c r="B13" s="31" t="s">
        <v>20</v>
      </c>
      <c r="C13" s="22">
        <v>0</v>
      </c>
      <c r="D13" s="23">
        <v>0</v>
      </c>
      <c r="E13" s="22">
        <v>50960</v>
      </c>
      <c r="F13" s="23">
        <v>283674266</v>
      </c>
      <c r="G13" s="22">
        <v>35599</v>
      </c>
      <c r="H13" s="23">
        <v>259791211</v>
      </c>
      <c r="I13" s="22">
        <v>478</v>
      </c>
      <c r="J13" s="23">
        <v>3372010</v>
      </c>
      <c r="K13" s="44">
        <v>12</v>
      </c>
      <c r="L13" s="25">
        <v>84504</v>
      </c>
      <c r="M13" s="22">
        <v>328</v>
      </c>
      <c r="N13" s="23">
        <v>8845987</v>
      </c>
      <c r="O13" s="45">
        <v>182</v>
      </c>
      <c r="P13" s="25">
        <v>1696230</v>
      </c>
      <c r="Q13" s="22">
        <v>131</v>
      </c>
      <c r="R13" s="23">
        <v>4256060</v>
      </c>
      <c r="S13" s="10">
        <v>10056</v>
      </c>
      <c r="T13" s="26">
        <v>74892959</v>
      </c>
      <c r="U13" s="18">
        <v>11877</v>
      </c>
      <c r="V13" s="18">
        <v>88612706</v>
      </c>
      <c r="W13" s="64">
        <v>725225933</v>
      </c>
    </row>
    <row r="14" spans="1:23" ht="15.75" thickBot="1">
      <c r="A14" s="6">
        <v>9</v>
      </c>
      <c r="B14" s="31" t="s">
        <v>21</v>
      </c>
      <c r="C14" s="10">
        <v>0</v>
      </c>
      <c r="D14" s="11">
        <v>0</v>
      </c>
      <c r="E14" s="10">
        <v>51412</v>
      </c>
      <c r="F14" s="11">
        <v>284697127</v>
      </c>
      <c r="G14" s="10">
        <v>35506</v>
      </c>
      <c r="H14" s="11">
        <v>255922171</v>
      </c>
      <c r="I14" s="10">
        <v>422</v>
      </c>
      <c r="J14" s="11">
        <v>3466360</v>
      </c>
      <c r="K14" s="45">
        <v>12</v>
      </c>
      <c r="L14" s="30">
        <v>80497</v>
      </c>
      <c r="M14" s="10">
        <v>327</v>
      </c>
      <c r="N14" s="11">
        <v>8855393</v>
      </c>
      <c r="O14" s="45">
        <v>178</v>
      </c>
      <c r="P14" s="30">
        <v>1767046</v>
      </c>
      <c r="Q14" s="10">
        <v>122</v>
      </c>
      <c r="R14" s="11">
        <v>4020186</v>
      </c>
      <c r="S14" s="10">
        <v>10027</v>
      </c>
      <c r="T14" s="26">
        <v>74232880</v>
      </c>
      <c r="U14" s="18">
        <v>11964</v>
      </c>
      <c r="V14" s="18">
        <v>87664543</v>
      </c>
      <c r="W14" s="64">
        <v>720706203</v>
      </c>
    </row>
    <row r="15" spans="1:23" ht="15.75" thickBot="1">
      <c r="A15" s="6">
        <v>10</v>
      </c>
      <c r="B15" s="31" t="s">
        <v>22</v>
      </c>
      <c r="C15" s="8">
        <v>0</v>
      </c>
      <c r="D15" s="11">
        <v>0</v>
      </c>
      <c r="E15" s="10">
        <v>52279</v>
      </c>
      <c r="F15" s="11">
        <v>292089822</v>
      </c>
      <c r="G15" s="10">
        <v>35451</v>
      </c>
      <c r="H15" s="11">
        <v>258759737</v>
      </c>
      <c r="I15" s="10">
        <v>469</v>
      </c>
      <c r="J15" s="11">
        <v>4197060</v>
      </c>
      <c r="K15" s="45">
        <v>12</v>
      </c>
      <c r="L15" s="30">
        <v>80497</v>
      </c>
      <c r="M15" s="10">
        <v>328</v>
      </c>
      <c r="N15" s="11">
        <v>9078162</v>
      </c>
      <c r="O15" s="45">
        <v>187</v>
      </c>
      <c r="P15" s="30">
        <v>1893198</v>
      </c>
      <c r="Q15" s="10">
        <v>131</v>
      </c>
      <c r="R15" s="11">
        <v>4595884</v>
      </c>
      <c r="S15" s="10">
        <v>10071</v>
      </c>
      <c r="T15" s="26">
        <v>75429276</v>
      </c>
      <c r="U15" s="18">
        <v>12077</v>
      </c>
      <c r="V15" s="18">
        <v>89181233</v>
      </c>
      <c r="W15" s="64">
        <v>735304869</v>
      </c>
    </row>
    <row r="16" spans="1:23" ht="15.75" thickBot="1">
      <c r="A16" s="46">
        <v>11</v>
      </c>
      <c r="B16" s="31" t="s">
        <v>23</v>
      </c>
      <c r="C16" s="34">
        <v>0</v>
      </c>
      <c r="D16" s="33">
        <v>0</v>
      </c>
      <c r="E16" s="32">
        <v>52493</v>
      </c>
      <c r="F16" s="33">
        <v>287491938</v>
      </c>
      <c r="G16" s="32">
        <v>35313</v>
      </c>
      <c r="H16" s="33">
        <v>297238380</v>
      </c>
      <c r="I16" s="32">
        <v>505</v>
      </c>
      <c r="J16" s="33">
        <v>3227460</v>
      </c>
      <c r="K16" s="47">
        <v>12</v>
      </c>
      <c r="L16" s="48">
        <v>92907</v>
      </c>
      <c r="M16" s="32">
        <v>326</v>
      </c>
      <c r="N16" s="33">
        <v>8765730</v>
      </c>
      <c r="O16" s="47">
        <v>189</v>
      </c>
      <c r="P16" s="48">
        <v>1801702</v>
      </c>
      <c r="Q16" s="32">
        <v>129</v>
      </c>
      <c r="R16" s="33">
        <v>4199494</v>
      </c>
      <c r="S16" s="32">
        <v>10103</v>
      </c>
      <c r="T16" s="49">
        <v>75471329</v>
      </c>
      <c r="U16" s="18">
        <v>12196</v>
      </c>
      <c r="V16" s="18">
        <v>104853484</v>
      </c>
      <c r="W16" s="64">
        <v>783142424</v>
      </c>
    </row>
    <row r="17" spans="1:23" ht="15.75" thickBot="1">
      <c r="A17" s="20">
        <v>12</v>
      </c>
      <c r="B17" s="50" t="s">
        <v>24</v>
      </c>
      <c r="C17" s="8">
        <v>0</v>
      </c>
      <c r="D17" s="11">
        <v>0</v>
      </c>
      <c r="E17" s="52">
        <v>53086</v>
      </c>
      <c r="F17" s="51">
        <v>294495587</v>
      </c>
      <c r="G17" s="194">
        <v>35298</v>
      </c>
      <c r="H17" s="11">
        <v>298482800</v>
      </c>
      <c r="I17" s="10">
        <v>505</v>
      </c>
      <c r="J17" s="11">
        <v>4038260</v>
      </c>
      <c r="K17" s="45">
        <v>12</v>
      </c>
      <c r="L17" s="30">
        <v>82641</v>
      </c>
      <c r="M17" s="10">
        <v>328</v>
      </c>
      <c r="N17" s="11">
        <v>8883670</v>
      </c>
      <c r="O17" s="45">
        <v>197</v>
      </c>
      <c r="P17" s="30">
        <v>2003377</v>
      </c>
      <c r="Q17" s="10">
        <v>130</v>
      </c>
      <c r="R17" s="11">
        <v>4209831</v>
      </c>
      <c r="S17" s="10">
        <v>10191</v>
      </c>
      <c r="T17" s="26">
        <v>76817658</v>
      </c>
      <c r="U17" s="53">
        <v>12289</v>
      </c>
      <c r="V17" s="53">
        <v>105733370</v>
      </c>
      <c r="W17" s="64">
        <v>794747194</v>
      </c>
    </row>
    <row r="18" spans="1:23" ht="15.75" thickBot="1">
      <c r="A18" s="54"/>
      <c r="B18" s="55" t="s">
        <v>11</v>
      </c>
      <c r="C18" s="56">
        <f t="shared" ref="C18:D18" si="0">SUM(C6:C17)</f>
        <v>7</v>
      </c>
      <c r="D18" s="57">
        <f t="shared" si="0"/>
        <v>42826</v>
      </c>
      <c r="E18" s="56">
        <f t="shared" ref="E18:R18" si="1">SUM(E6:E17)</f>
        <v>604917</v>
      </c>
      <c r="F18" s="57">
        <f t="shared" si="1"/>
        <v>3389724869</v>
      </c>
      <c r="G18" s="56">
        <f t="shared" si="1"/>
        <v>426538</v>
      </c>
      <c r="H18" s="57">
        <f t="shared" si="1"/>
        <v>3333644927</v>
      </c>
      <c r="I18" s="56">
        <f t="shared" si="1"/>
        <v>5586</v>
      </c>
      <c r="J18" s="57">
        <f t="shared" si="1"/>
        <v>36348593</v>
      </c>
      <c r="K18" s="58">
        <f t="shared" si="1"/>
        <v>184</v>
      </c>
      <c r="L18" s="59">
        <f t="shared" si="1"/>
        <v>1257211</v>
      </c>
      <c r="M18" s="56">
        <f t="shared" si="1"/>
        <v>3949</v>
      </c>
      <c r="N18" s="57">
        <f t="shared" si="1"/>
        <v>106157765</v>
      </c>
      <c r="O18" s="58">
        <f t="shared" si="1"/>
        <v>2172</v>
      </c>
      <c r="P18" s="59">
        <f t="shared" si="1"/>
        <v>20734769</v>
      </c>
      <c r="Q18" s="56">
        <f t="shared" si="1"/>
        <v>1610</v>
      </c>
      <c r="R18" s="57">
        <f t="shared" si="1"/>
        <v>52366471</v>
      </c>
      <c r="S18" s="60">
        <f>SUM(S6:S17)</f>
        <v>119658</v>
      </c>
      <c r="T18" s="61">
        <f>SUM(T6:T17)</f>
        <v>969063220</v>
      </c>
      <c r="U18" s="62">
        <f>SUM(U6:U17)</f>
        <v>140329</v>
      </c>
      <c r="V18" s="63">
        <f>SUM(V6:V17)</f>
        <v>1210715985</v>
      </c>
      <c r="W18" s="65">
        <v>9120056636</v>
      </c>
    </row>
    <row r="20" spans="1:23" ht="15.75" thickBot="1"/>
    <row r="21" spans="1:23" ht="15.75" thickBot="1">
      <c r="A21" s="66" t="s">
        <v>0</v>
      </c>
      <c r="B21" s="178" t="s">
        <v>1</v>
      </c>
      <c r="C21" s="180" t="s">
        <v>27</v>
      </c>
      <c r="D21" s="180"/>
      <c r="F21" s="66" t="s">
        <v>0</v>
      </c>
      <c r="G21" s="178" t="s">
        <v>1</v>
      </c>
      <c r="H21" s="181" t="s">
        <v>29</v>
      </c>
      <c r="I21" s="182"/>
    </row>
    <row r="22" spans="1:23" ht="15.75" customHeight="1" thickBot="1">
      <c r="A22" s="67"/>
      <c r="B22" s="178"/>
      <c r="C22" s="3" t="s">
        <v>28</v>
      </c>
      <c r="D22" s="5" t="s">
        <v>26</v>
      </c>
      <c r="F22" s="67"/>
      <c r="G22" s="178"/>
      <c r="H22" s="79" t="s">
        <v>28</v>
      </c>
      <c r="I22" s="80" t="s">
        <v>26</v>
      </c>
    </row>
    <row r="23" spans="1:23">
      <c r="A23" s="68">
        <v>1</v>
      </c>
      <c r="B23" s="7" t="s">
        <v>13</v>
      </c>
      <c r="C23" s="13">
        <v>4282</v>
      </c>
      <c r="D23" s="69">
        <v>9300521</v>
      </c>
      <c r="F23" s="68">
        <v>1</v>
      </c>
      <c r="G23" s="7" t="s">
        <v>13</v>
      </c>
      <c r="H23" s="81">
        <v>19</v>
      </c>
      <c r="I23" s="82">
        <v>200000</v>
      </c>
    </row>
    <row r="24" spans="1:23">
      <c r="A24" s="70">
        <v>2</v>
      </c>
      <c r="B24" s="21" t="s">
        <v>14</v>
      </c>
      <c r="C24" s="71">
        <v>4281</v>
      </c>
      <c r="D24" s="72">
        <v>10551246</v>
      </c>
      <c r="F24" s="70">
        <v>2</v>
      </c>
      <c r="G24" s="21" t="s">
        <v>14</v>
      </c>
      <c r="H24" s="83">
        <v>19</v>
      </c>
      <c r="I24" s="72">
        <v>200000</v>
      </c>
    </row>
    <row r="25" spans="1:23">
      <c r="A25" s="73">
        <v>3</v>
      </c>
      <c r="B25" s="21" t="s">
        <v>15</v>
      </c>
      <c r="C25" s="22">
        <v>4278</v>
      </c>
      <c r="D25" s="23">
        <v>10539413</v>
      </c>
      <c r="F25" s="73">
        <v>3</v>
      </c>
      <c r="G25" s="21" t="s">
        <v>15</v>
      </c>
      <c r="H25" s="84">
        <v>19</v>
      </c>
      <c r="I25" s="85">
        <v>200000</v>
      </c>
    </row>
    <row r="26" spans="1:23">
      <c r="A26" s="70">
        <v>4</v>
      </c>
      <c r="B26" s="21" t="s">
        <v>16</v>
      </c>
      <c r="C26" s="10">
        <v>4308</v>
      </c>
      <c r="D26" s="11">
        <v>10597540</v>
      </c>
      <c r="F26" s="70">
        <v>4</v>
      </c>
      <c r="G26" s="21" t="s">
        <v>16</v>
      </c>
      <c r="H26" s="86">
        <v>19</v>
      </c>
      <c r="I26" s="87">
        <v>200000</v>
      </c>
    </row>
    <row r="27" spans="1:23">
      <c r="A27" s="73">
        <v>5</v>
      </c>
      <c r="B27" s="31" t="s">
        <v>17</v>
      </c>
      <c r="C27" s="10">
        <v>4287</v>
      </c>
      <c r="D27" s="11">
        <v>10613775</v>
      </c>
      <c r="F27" s="73">
        <v>5</v>
      </c>
      <c r="G27" s="31" t="s">
        <v>17</v>
      </c>
      <c r="H27" s="86">
        <v>19</v>
      </c>
      <c r="I27" s="87">
        <v>200000</v>
      </c>
    </row>
    <row r="28" spans="1:23" ht="15.75" customHeight="1">
      <c r="A28" s="70">
        <v>6</v>
      </c>
      <c r="B28" s="31" t="s">
        <v>18</v>
      </c>
      <c r="C28" s="10">
        <v>4288</v>
      </c>
      <c r="D28" s="11">
        <v>10584211</v>
      </c>
      <c r="F28" s="70">
        <v>6</v>
      </c>
      <c r="G28" s="31" t="s">
        <v>18</v>
      </c>
      <c r="H28" s="86">
        <v>19</v>
      </c>
      <c r="I28" s="87">
        <v>200000</v>
      </c>
    </row>
    <row r="29" spans="1:23">
      <c r="A29" s="73">
        <v>7</v>
      </c>
      <c r="B29" s="39" t="s">
        <v>19</v>
      </c>
      <c r="C29" s="32">
        <v>4288</v>
      </c>
      <c r="D29" s="11">
        <v>10600591</v>
      </c>
      <c r="F29" s="73">
        <v>7</v>
      </c>
      <c r="G29" s="39" t="s">
        <v>19</v>
      </c>
      <c r="H29" s="88">
        <v>18</v>
      </c>
      <c r="I29" s="87">
        <v>186000</v>
      </c>
    </row>
    <row r="30" spans="1:23">
      <c r="A30" s="74">
        <v>8</v>
      </c>
      <c r="B30" s="31" t="s">
        <v>20</v>
      </c>
      <c r="C30" s="40">
        <v>4284</v>
      </c>
      <c r="D30" s="41">
        <v>10578657</v>
      </c>
      <c r="F30" s="74">
        <v>8</v>
      </c>
      <c r="G30" s="31" t="s">
        <v>20</v>
      </c>
      <c r="H30" s="89">
        <v>17</v>
      </c>
      <c r="I30" s="90">
        <v>172000</v>
      </c>
    </row>
    <row r="31" spans="1:23">
      <c r="A31" s="73">
        <v>9</v>
      </c>
      <c r="B31" s="31" t="s">
        <v>21</v>
      </c>
      <c r="C31" s="22">
        <v>4278</v>
      </c>
      <c r="D31" s="23">
        <v>10568758</v>
      </c>
      <c r="F31" s="73">
        <v>9</v>
      </c>
      <c r="G31" s="31" t="s">
        <v>21</v>
      </c>
      <c r="H31" s="84">
        <v>17</v>
      </c>
      <c r="I31" s="85">
        <v>172000</v>
      </c>
    </row>
    <row r="32" spans="1:23">
      <c r="A32" s="70">
        <v>10</v>
      </c>
      <c r="B32" s="31" t="s">
        <v>22</v>
      </c>
      <c r="C32" s="10">
        <v>4272</v>
      </c>
      <c r="D32" s="11">
        <v>10555030</v>
      </c>
      <c r="F32" s="70">
        <v>10</v>
      </c>
      <c r="G32" s="31" t="s">
        <v>22</v>
      </c>
      <c r="H32" s="86">
        <v>16</v>
      </c>
      <c r="I32" s="87">
        <v>158000</v>
      </c>
    </row>
    <row r="33" spans="1:9">
      <c r="A33" s="70">
        <v>11</v>
      </c>
      <c r="B33" s="31" t="s">
        <v>23</v>
      </c>
      <c r="C33" s="8">
        <v>4279</v>
      </c>
      <c r="D33" s="9">
        <v>10562119</v>
      </c>
      <c r="F33" s="70">
        <v>11</v>
      </c>
      <c r="G33" s="31" t="s">
        <v>23</v>
      </c>
      <c r="H33" s="29">
        <v>16</v>
      </c>
      <c r="I33" s="91">
        <v>158000</v>
      </c>
    </row>
    <row r="34" spans="1:9" ht="15.75" thickBot="1">
      <c r="A34" s="75">
        <v>12</v>
      </c>
      <c r="B34" s="50" t="s">
        <v>24</v>
      </c>
      <c r="C34" s="34"/>
      <c r="D34" s="35"/>
      <c r="F34" s="75">
        <v>12</v>
      </c>
      <c r="G34" s="50" t="s">
        <v>24</v>
      </c>
      <c r="H34" s="92">
        <v>16</v>
      </c>
      <c r="I34" s="93">
        <v>158000</v>
      </c>
    </row>
    <row r="35" spans="1:9" ht="15.75" thickBot="1">
      <c r="A35" s="76"/>
      <c r="B35" s="55" t="s">
        <v>11</v>
      </c>
      <c r="C35" s="77">
        <f>SUM(C23:C34)</f>
        <v>47125</v>
      </c>
      <c r="D35" s="78">
        <f>SUM(D23:D34)</f>
        <v>115051861</v>
      </c>
      <c r="F35" s="76"/>
      <c r="G35" s="55" t="s">
        <v>11</v>
      </c>
      <c r="H35" s="94">
        <f>SUM(H23:H34)</f>
        <v>214</v>
      </c>
      <c r="I35" s="78">
        <f>SUM(I23:I34)</f>
        <v>2204000</v>
      </c>
    </row>
  </sheetData>
  <mergeCells count="15">
    <mergeCell ref="G21:G22"/>
    <mergeCell ref="U4:V4"/>
    <mergeCell ref="B21:B22"/>
    <mergeCell ref="C21:D21"/>
    <mergeCell ref="H21:I21"/>
    <mergeCell ref="K4:L4"/>
    <mergeCell ref="M4:N4"/>
    <mergeCell ref="O4:P4"/>
    <mergeCell ref="Q4:R4"/>
    <mergeCell ref="S4:T4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6"/>
  <sheetViews>
    <sheetView tabSelected="1" workbookViewId="0">
      <selection activeCell="T24" sqref="T24"/>
    </sheetView>
  </sheetViews>
  <sheetFormatPr defaultRowHeight="15"/>
  <cols>
    <col min="3" max="3" width="11.85546875" customWidth="1"/>
    <col min="4" max="4" width="13.85546875" customWidth="1"/>
    <col min="5" max="5" width="12" customWidth="1"/>
    <col min="6" max="6" width="16.85546875" customWidth="1"/>
    <col min="7" max="7" width="12" customWidth="1"/>
    <col min="8" max="8" width="15" customWidth="1"/>
    <col min="9" max="9" width="14.42578125" customWidth="1"/>
    <col min="10" max="10" width="12.5703125" customWidth="1"/>
    <col min="11" max="11" width="12.85546875" customWidth="1"/>
    <col min="12" max="12" width="12.42578125" customWidth="1"/>
    <col min="13" max="13" width="12.28515625" customWidth="1"/>
    <col min="14" max="14" width="8.85546875" customWidth="1"/>
    <col min="15" max="15" width="13.7109375" customWidth="1"/>
    <col min="16" max="16" width="9.42578125" customWidth="1"/>
    <col min="17" max="17" width="13" customWidth="1"/>
    <col min="18" max="18" width="12.28515625" customWidth="1"/>
    <col min="19" max="19" width="21.28515625" customWidth="1"/>
    <col min="20" max="21" width="11.140625" bestFit="1" customWidth="1"/>
  </cols>
  <sheetData>
    <row r="2" spans="1:19" ht="15.75">
      <c r="J2" s="149" t="s">
        <v>40</v>
      </c>
      <c r="K2" s="149"/>
      <c r="L2" s="149"/>
      <c r="M2" s="149"/>
      <c r="N2" s="96"/>
      <c r="O2" s="96"/>
    </row>
    <row r="4" spans="1:19" ht="15.75" thickBot="1"/>
    <row r="5" spans="1:19" ht="30" customHeight="1" thickBot="1">
      <c r="A5" s="98" t="s">
        <v>0</v>
      </c>
      <c r="B5" s="192" t="s">
        <v>1</v>
      </c>
      <c r="C5" s="193" t="s">
        <v>31</v>
      </c>
      <c r="D5" s="193"/>
      <c r="E5" s="193" t="s">
        <v>32</v>
      </c>
      <c r="F5" s="193"/>
      <c r="G5" s="190" t="s">
        <v>33</v>
      </c>
      <c r="H5" s="190"/>
      <c r="I5" s="193" t="s">
        <v>34</v>
      </c>
      <c r="J5" s="193"/>
      <c r="K5" s="193" t="s">
        <v>35</v>
      </c>
      <c r="L5" s="193"/>
      <c r="M5" s="189" t="s">
        <v>36</v>
      </c>
      <c r="N5" s="190"/>
      <c r="O5" s="189" t="s">
        <v>38</v>
      </c>
      <c r="P5" s="191"/>
      <c r="Q5" s="186" t="s">
        <v>39</v>
      </c>
      <c r="R5" s="187"/>
      <c r="S5" s="143" t="s">
        <v>11</v>
      </c>
    </row>
    <row r="6" spans="1:19" ht="15.75" thickBot="1">
      <c r="A6" s="99"/>
      <c r="B6" s="192"/>
      <c r="C6" s="3" t="s">
        <v>28</v>
      </c>
      <c r="D6" s="100" t="s">
        <v>12</v>
      </c>
      <c r="E6" s="3" t="s">
        <v>28</v>
      </c>
      <c r="F6" s="100" t="s">
        <v>12</v>
      </c>
      <c r="G6" s="3" t="s">
        <v>28</v>
      </c>
      <c r="H6" s="100" t="s">
        <v>12</v>
      </c>
      <c r="I6" s="3" t="s">
        <v>28</v>
      </c>
      <c r="J6" s="100" t="s">
        <v>12</v>
      </c>
      <c r="K6" s="3" t="s">
        <v>28</v>
      </c>
      <c r="L6" s="100" t="s">
        <v>12</v>
      </c>
      <c r="M6" s="3" t="s">
        <v>28</v>
      </c>
      <c r="N6" s="101" t="s">
        <v>12</v>
      </c>
      <c r="O6" s="3" t="s">
        <v>28</v>
      </c>
      <c r="P6" s="140" t="s">
        <v>12</v>
      </c>
      <c r="Q6" s="3" t="s">
        <v>28</v>
      </c>
      <c r="R6" s="142" t="s">
        <v>12</v>
      </c>
      <c r="S6" s="100" t="s">
        <v>12</v>
      </c>
    </row>
    <row r="7" spans="1:19" ht="15.75" thickBot="1">
      <c r="A7" s="102">
        <v>1</v>
      </c>
      <c r="B7" s="7" t="s">
        <v>13</v>
      </c>
      <c r="C7" s="103">
        <v>21235</v>
      </c>
      <c r="D7" s="104">
        <v>33852875</v>
      </c>
      <c r="E7" s="103"/>
      <c r="F7" s="104"/>
      <c r="G7" s="103">
        <v>880</v>
      </c>
      <c r="H7" s="104">
        <v>11952351</v>
      </c>
      <c r="I7" s="105">
        <v>22221</v>
      </c>
      <c r="J7" s="69">
        <v>189082425</v>
      </c>
      <c r="K7" s="106">
        <v>759</v>
      </c>
      <c r="L7" s="69">
        <v>8931678</v>
      </c>
      <c r="M7" s="103">
        <v>3</v>
      </c>
      <c r="N7" s="155">
        <v>50172</v>
      </c>
      <c r="O7" s="103">
        <v>100</v>
      </c>
      <c r="P7" s="104">
        <v>2639234</v>
      </c>
      <c r="Q7" s="103"/>
      <c r="R7" s="157"/>
      <c r="S7" s="159">
        <v>311292935</v>
      </c>
    </row>
    <row r="8" spans="1:19" ht="15.75" thickBot="1">
      <c r="A8" s="107">
        <v>2</v>
      </c>
      <c r="B8" s="21" t="s">
        <v>14</v>
      </c>
      <c r="C8" s="108">
        <v>21146</v>
      </c>
      <c r="D8" s="110">
        <v>34811663</v>
      </c>
      <c r="E8" s="108">
        <v>6258</v>
      </c>
      <c r="F8" s="109">
        <f>45365200+19419000</f>
        <v>64784200</v>
      </c>
      <c r="G8" s="108">
        <v>781</v>
      </c>
      <c r="H8" s="110">
        <v>10956682</v>
      </c>
      <c r="I8" s="111">
        <v>11903</v>
      </c>
      <c r="J8" s="112">
        <v>111515477</v>
      </c>
      <c r="K8" s="113">
        <v>425</v>
      </c>
      <c r="L8" s="112">
        <v>5467389</v>
      </c>
      <c r="M8" s="108">
        <v>1</v>
      </c>
      <c r="N8" s="110">
        <v>18382</v>
      </c>
      <c r="O8" s="108">
        <v>106</v>
      </c>
      <c r="P8" s="110">
        <v>2999037</v>
      </c>
      <c r="Q8" s="108">
        <v>23968</v>
      </c>
      <c r="R8" s="141">
        <v>57307478</v>
      </c>
      <c r="S8" s="159">
        <v>287904115</v>
      </c>
    </row>
    <row r="9" spans="1:19" ht="15.75" thickBot="1">
      <c r="A9" s="114">
        <v>3</v>
      </c>
      <c r="B9" s="21" t="s">
        <v>15</v>
      </c>
      <c r="C9" s="117">
        <v>21275</v>
      </c>
      <c r="D9" s="125">
        <v>41011545</v>
      </c>
      <c r="E9" s="115">
        <v>6290</v>
      </c>
      <c r="F9" s="150">
        <f>45379007+19449000</f>
        <v>64828007</v>
      </c>
      <c r="G9" s="117">
        <v>981</v>
      </c>
      <c r="H9" s="116">
        <v>14367784</v>
      </c>
      <c r="I9" s="115">
        <v>18394</v>
      </c>
      <c r="J9" s="118">
        <v>231432583</v>
      </c>
      <c r="K9" s="119">
        <v>664</v>
      </c>
      <c r="L9" s="118">
        <v>11591521</v>
      </c>
      <c r="M9" s="117">
        <v>3</v>
      </c>
      <c r="N9" s="116">
        <v>91910</v>
      </c>
      <c r="O9" s="115">
        <v>106</v>
      </c>
      <c r="P9" s="116">
        <v>3055355</v>
      </c>
      <c r="Q9" s="156"/>
      <c r="R9" s="158"/>
      <c r="S9" s="159">
        <v>383447020</v>
      </c>
    </row>
    <row r="10" spans="1:19" ht="15.75" thickBot="1">
      <c r="A10" s="107">
        <v>4</v>
      </c>
      <c r="B10" s="21" t="s">
        <v>16</v>
      </c>
      <c r="C10" s="117">
        <v>21102</v>
      </c>
      <c r="D10" s="116">
        <v>37859899</v>
      </c>
      <c r="E10" s="117">
        <v>6336</v>
      </c>
      <c r="F10" s="150">
        <f>62378322+19518000</f>
        <v>81896322</v>
      </c>
      <c r="G10" s="117">
        <v>878</v>
      </c>
      <c r="H10" s="116">
        <v>12921851</v>
      </c>
      <c r="I10" s="115">
        <v>20550</v>
      </c>
      <c r="J10" s="118">
        <v>232277500</v>
      </c>
      <c r="K10" s="119">
        <v>726</v>
      </c>
      <c r="L10" s="118">
        <v>10936950</v>
      </c>
      <c r="M10" s="117">
        <v>3</v>
      </c>
      <c r="N10" s="116">
        <v>55146</v>
      </c>
      <c r="O10" s="117">
        <v>105</v>
      </c>
      <c r="P10" s="116">
        <v>2848348</v>
      </c>
      <c r="Q10" s="117"/>
      <c r="R10" s="125"/>
      <c r="S10" s="159">
        <v>347654435</v>
      </c>
    </row>
    <row r="11" spans="1:19" ht="15.75" thickBot="1">
      <c r="A11" s="114">
        <v>5</v>
      </c>
      <c r="B11" s="31" t="s">
        <v>17</v>
      </c>
      <c r="C11" s="117">
        <v>21059</v>
      </c>
      <c r="D11" s="116">
        <v>37328677</v>
      </c>
      <c r="E11" s="120">
        <v>6286</v>
      </c>
      <c r="F11" s="121">
        <v>50754741</v>
      </c>
      <c r="G11" s="117">
        <v>739</v>
      </c>
      <c r="H11" s="116">
        <v>11469730</v>
      </c>
      <c r="I11" s="115">
        <v>20935</v>
      </c>
      <c r="J11" s="118">
        <v>208774945</v>
      </c>
      <c r="K11" s="119">
        <v>745</v>
      </c>
      <c r="L11" s="118">
        <v>10342746</v>
      </c>
      <c r="M11" s="117">
        <v>3</v>
      </c>
      <c r="N11" s="116">
        <v>55146</v>
      </c>
      <c r="O11" s="120">
        <v>98</v>
      </c>
      <c r="P11" s="121">
        <v>2836726</v>
      </c>
      <c r="Q11" s="117">
        <v>33823</v>
      </c>
      <c r="R11" s="125">
        <v>88907010</v>
      </c>
      <c r="S11" s="159">
        <v>409385742</v>
      </c>
    </row>
    <row r="12" spans="1:19" ht="15.75" thickBot="1">
      <c r="A12" s="107">
        <v>6</v>
      </c>
      <c r="B12" s="31" t="s">
        <v>18</v>
      </c>
      <c r="C12" s="117">
        <v>20930</v>
      </c>
      <c r="D12" s="116">
        <v>37202547</v>
      </c>
      <c r="E12" s="117">
        <v>6234</v>
      </c>
      <c r="F12" s="116">
        <v>49670762</v>
      </c>
      <c r="G12" s="117">
        <v>961</v>
      </c>
      <c r="H12" s="116">
        <v>14363196</v>
      </c>
      <c r="I12" s="115">
        <v>21028</v>
      </c>
      <c r="J12" s="118">
        <v>204799502</v>
      </c>
      <c r="K12" s="119">
        <v>750</v>
      </c>
      <c r="L12" s="118">
        <v>10010526</v>
      </c>
      <c r="M12" s="117">
        <v>3</v>
      </c>
      <c r="N12" s="116">
        <v>55146</v>
      </c>
      <c r="O12" s="117">
        <v>104</v>
      </c>
      <c r="P12" s="116">
        <v>2990638</v>
      </c>
      <c r="Q12" s="117"/>
      <c r="R12" s="125"/>
      <c r="S12" s="159">
        <v>319099009</v>
      </c>
    </row>
    <row r="13" spans="1:19" ht="15.75" thickBot="1">
      <c r="A13" s="114">
        <v>7</v>
      </c>
      <c r="B13" s="39" t="s">
        <v>19</v>
      </c>
      <c r="C13" s="117">
        <v>20879</v>
      </c>
      <c r="D13" s="116">
        <v>37291488</v>
      </c>
      <c r="E13" s="117">
        <v>6217</v>
      </c>
      <c r="F13" s="116">
        <v>49677454</v>
      </c>
      <c r="G13" s="117">
        <v>1001</v>
      </c>
      <c r="H13" s="116">
        <v>15901507</v>
      </c>
      <c r="I13" s="115">
        <v>20884</v>
      </c>
      <c r="J13" s="118">
        <v>195886863</v>
      </c>
      <c r="K13" s="119">
        <v>750</v>
      </c>
      <c r="L13" s="118">
        <v>9663117</v>
      </c>
      <c r="M13" s="117">
        <v>3</v>
      </c>
      <c r="N13" s="116">
        <v>55146</v>
      </c>
      <c r="O13" s="117">
        <v>103</v>
      </c>
      <c r="P13" s="116">
        <v>3097755</v>
      </c>
      <c r="Q13" s="117">
        <v>30999</v>
      </c>
      <c r="R13" s="125">
        <v>83424112</v>
      </c>
      <c r="S13" s="159">
        <v>394410673</v>
      </c>
    </row>
    <row r="14" spans="1:19" ht="15.75" thickBot="1">
      <c r="A14" s="107">
        <v>8</v>
      </c>
      <c r="B14" s="31" t="s">
        <v>20</v>
      </c>
      <c r="C14" s="120">
        <v>20793</v>
      </c>
      <c r="D14" s="121">
        <v>36892907</v>
      </c>
      <c r="E14" s="117">
        <v>6130</v>
      </c>
      <c r="F14" s="116">
        <v>49090685</v>
      </c>
      <c r="G14" s="120">
        <v>758</v>
      </c>
      <c r="H14" s="121">
        <v>11863188</v>
      </c>
      <c r="I14" s="122">
        <v>20740</v>
      </c>
      <c r="J14" s="123">
        <v>193499193</v>
      </c>
      <c r="K14" s="124">
        <v>750</v>
      </c>
      <c r="L14" s="123">
        <v>9650250</v>
      </c>
      <c r="M14" s="120">
        <v>3</v>
      </c>
      <c r="N14" s="121">
        <v>55146</v>
      </c>
      <c r="O14" s="117">
        <v>100</v>
      </c>
      <c r="P14" s="116">
        <v>2844926</v>
      </c>
      <c r="Q14" s="117"/>
      <c r="R14" s="125"/>
      <c r="S14" s="159">
        <v>303749576</v>
      </c>
    </row>
    <row r="15" spans="1:19" ht="15.75" thickBot="1">
      <c r="A15" s="114">
        <v>9</v>
      </c>
      <c r="B15" s="31" t="s">
        <v>21</v>
      </c>
      <c r="C15" s="117">
        <v>20630</v>
      </c>
      <c r="D15" s="116">
        <v>36489010</v>
      </c>
      <c r="E15" s="120">
        <v>6092</v>
      </c>
      <c r="F15" s="121">
        <v>48943966</v>
      </c>
      <c r="G15" s="117">
        <v>887</v>
      </c>
      <c r="H15" s="118">
        <v>13982580</v>
      </c>
      <c r="I15" s="115">
        <v>20566</v>
      </c>
      <c r="J15" s="118">
        <v>191860342</v>
      </c>
      <c r="K15" s="119">
        <v>749</v>
      </c>
      <c r="L15" s="118">
        <v>9637383</v>
      </c>
      <c r="M15" s="117">
        <v>3</v>
      </c>
      <c r="N15" s="116">
        <v>55146</v>
      </c>
      <c r="O15" s="120">
        <v>92</v>
      </c>
      <c r="P15" s="121">
        <v>2644165</v>
      </c>
      <c r="Q15" s="117"/>
      <c r="R15" s="176"/>
      <c r="S15" s="159">
        <v>303619618</v>
      </c>
    </row>
    <row r="16" spans="1:19" ht="15.75" thickBot="1">
      <c r="A16" s="107">
        <v>10</v>
      </c>
      <c r="B16" s="31" t="s">
        <v>22</v>
      </c>
      <c r="C16" s="117">
        <v>20408</v>
      </c>
      <c r="D16" s="116">
        <v>36879694</v>
      </c>
      <c r="E16" s="117">
        <v>6071</v>
      </c>
      <c r="F16" s="116">
        <v>48950992</v>
      </c>
      <c r="G16" s="117">
        <v>913</v>
      </c>
      <c r="H16" s="116">
        <v>14073395</v>
      </c>
      <c r="I16" s="115">
        <v>20322</v>
      </c>
      <c r="J16" s="118">
        <v>189310150</v>
      </c>
      <c r="K16" s="119">
        <v>746</v>
      </c>
      <c r="L16" s="125">
        <v>9639569</v>
      </c>
      <c r="M16" s="115">
        <v>3</v>
      </c>
      <c r="N16" s="116">
        <v>55146</v>
      </c>
      <c r="O16" s="117">
        <v>98</v>
      </c>
      <c r="P16" s="116">
        <v>3062310</v>
      </c>
      <c r="Q16" s="117">
        <v>6417</v>
      </c>
      <c r="R16" s="125">
        <v>16519091</v>
      </c>
      <c r="S16" s="159">
        <v>318633638</v>
      </c>
    </row>
    <row r="17" spans="1:21">
      <c r="A17" s="107">
        <v>11</v>
      </c>
      <c r="B17" s="31" t="s">
        <v>23</v>
      </c>
      <c r="C17" s="127">
        <v>20188</v>
      </c>
      <c r="D17" s="116">
        <v>36321916</v>
      </c>
      <c r="E17" s="117">
        <v>6034</v>
      </c>
      <c r="F17" s="116">
        <v>49094283</v>
      </c>
      <c r="G17" s="117">
        <v>882</v>
      </c>
      <c r="H17" s="116">
        <v>13778843</v>
      </c>
      <c r="I17" s="115">
        <v>20025</v>
      </c>
      <c r="J17" s="118">
        <v>185428663</v>
      </c>
      <c r="K17" s="119">
        <v>744</v>
      </c>
      <c r="L17" s="118">
        <v>9585915</v>
      </c>
      <c r="M17" s="117">
        <v>3</v>
      </c>
      <c r="N17" s="116">
        <v>55146</v>
      </c>
      <c r="O17" s="117">
        <v>84</v>
      </c>
      <c r="P17" s="116">
        <v>2380001</v>
      </c>
      <c r="Q17" s="117"/>
      <c r="R17" s="125"/>
      <c r="S17" s="162">
        <v>296165056</v>
      </c>
    </row>
    <row r="18" spans="1:21" ht="15.75" thickBot="1">
      <c r="A18" s="126">
        <v>12</v>
      </c>
      <c r="B18" s="161" t="s">
        <v>24</v>
      </c>
      <c r="C18" s="170">
        <v>20199</v>
      </c>
      <c r="D18" s="128">
        <v>37810483</v>
      </c>
      <c r="E18" s="129">
        <v>6028</v>
      </c>
      <c r="F18" s="128">
        <v>48614572</v>
      </c>
      <c r="G18" s="129">
        <v>1045</v>
      </c>
      <c r="H18" s="128">
        <v>16306988</v>
      </c>
      <c r="I18" s="130">
        <v>19748</v>
      </c>
      <c r="J18" s="131">
        <v>183374577</v>
      </c>
      <c r="K18" s="132">
        <v>741</v>
      </c>
      <c r="L18" s="131">
        <v>9555200</v>
      </c>
      <c r="M18" s="129">
        <v>3</v>
      </c>
      <c r="N18" s="128">
        <v>55146</v>
      </c>
      <c r="O18" s="129">
        <v>98</v>
      </c>
      <c r="P18" s="128">
        <v>3125917</v>
      </c>
      <c r="Q18" s="129"/>
      <c r="R18" s="177"/>
      <c r="S18" s="171">
        <v>298802121</v>
      </c>
    </row>
    <row r="19" spans="1:21" ht="15.75" thickBot="1">
      <c r="A19" s="160">
        <v>13</v>
      </c>
      <c r="B19" s="161" t="s">
        <v>41</v>
      </c>
      <c r="C19" s="195"/>
      <c r="D19" s="172"/>
      <c r="E19" s="129">
        <v>5988</v>
      </c>
      <c r="F19" s="128">
        <v>48573810</v>
      </c>
      <c r="G19" s="129"/>
      <c r="H19" s="128"/>
      <c r="I19" s="130"/>
      <c r="J19" s="131"/>
      <c r="K19" s="132"/>
      <c r="L19" s="131"/>
      <c r="M19" s="129"/>
      <c r="N19" s="128"/>
      <c r="O19" s="173"/>
      <c r="P19" s="175"/>
      <c r="Q19" s="172"/>
      <c r="R19" s="172"/>
      <c r="S19" s="128"/>
    </row>
    <row r="20" spans="1:21" ht="15.75" thickBot="1">
      <c r="A20" s="133"/>
      <c r="B20" s="134" t="s">
        <v>37</v>
      </c>
      <c r="C20" s="163">
        <f>SUM(C7:C18)</f>
        <v>249844</v>
      </c>
      <c r="D20" s="164">
        <f>SUM(D7:D18)</f>
        <v>443752704</v>
      </c>
      <c r="E20" s="135">
        <f>SUM(E7:E19)</f>
        <v>73964</v>
      </c>
      <c r="F20" s="196">
        <f>SUM(F8:F19)</f>
        <v>654879794</v>
      </c>
      <c r="G20" s="165">
        <f>SUM(G7:G18)</f>
        <v>10706</v>
      </c>
      <c r="H20" s="166">
        <f>SUM(H7:H18)</f>
        <v>161938095</v>
      </c>
      <c r="I20" s="136">
        <f>SUM(I7:I19)</f>
        <v>237316</v>
      </c>
      <c r="J20" s="137">
        <f>SUM(J7:J19)</f>
        <v>2317242220</v>
      </c>
      <c r="K20" s="136">
        <f>SUM(K7:K18)</f>
        <v>8549</v>
      </c>
      <c r="L20" s="137">
        <f>SUM(L7:L19)</f>
        <v>115012244</v>
      </c>
      <c r="M20" s="135">
        <f>SUM(M7:M18)</f>
        <v>34</v>
      </c>
      <c r="N20" s="138">
        <f>SUM(N7:N18)</f>
        <v>656778</v>
      </c>
      <c r="O20" s="174">
        <f>SUM(O7:O18)</f>
        <v>1194</v>
      </c>
      <c r="P20" s="167">
        <f>SUM(P7:P18)</f>
        <v>34524412</v>
      </c>
      <c r="Q20" s="168">
        <f>SUM(Q8:Q18)</f>
        <v>95207</v>
      </c>
      <c r="R20" s="168">
        <f>SUM(R8:R18)</f>
        <v>246157691</v>
      </c>
      <c r="S20" s="169">
        <f>SUM(D20+F20+H20+J20+L20+N20+P20+S22+R20)</f>
        <v>3974163938</v>
      </c>
      <c r="U20" s="139"/>
    </row>
    <row r="21" spans="1:21">
      <c r="S21" s="139"/>
    </row>
    <row r="24" spans="1:21" ht="70.5" customHeight="1"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21">
      <c r="D25" s="146"/>
      <c r="E25" s="146"/>
      <c r="F25" s="146"/>
      <c r="G25" s="145"/>
      <c r="H25" s="145"/>
      <c r="I25" s="145"/>
      <c r="J25" s="145"/>
    </row>
    <row r="26" spans="1:21">
      <c r="D26" s="147"/>
      <c r="E26" s="148"/>
      <c r="F26" s="148"/>
      <c r="G26" s="145"/>
      <c r="H26" s="145"/>
      <c r="I26" s="145"/>
      <c r="J26" s="145"/>
    </row>
  </sheetData>
  <mergeCells count="10">
    <mergeCell ref="Q5:R5"/>
    <mergeCell ref="D24:S24"/>
    <mergeCell ref="M5:N5"/>
    <mergeCell ref="O5:P5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socijalna_zastita</vt:lpstr>
      <vt:lpstr>zastita_deca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Makedonka Cestojnova</dc:creator>
  <cp:lastModifiedBy>Makedonka Angjelova</cp:lastModifiedBy>
  <dcterms:created xsi:type="dcterms:W3CDTF">2023-02-22T13:30:21Z</dcterms:created>
  <dcterms:modified xsi:type="dcterms:W3CDTF">2023-12-11T10:03:43Z</dcterms:modified>
</cp:coreProperties>
</file>